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ate1904="1"/>
  <mc:AlternateContent xmlns:mc="http://schemas.openxmlformats.org/markup-compatibility/2006">
    <mc:Choice Requires="x15">
      <x15ac:absPath xmlns:x15ac="http://schemas.microsoft.com/office/spreadsheetml/2010/11/ac" url="/Users/frederik.verdonck/Dropbox (Arche)/Projects/Eurométaux/MECLAS/03 Working Documents/C&amp;LTool/TDP % and bio-elution % calculator sheets/"/>
    </mc:Choice>
  </mc:AlternateContent>
  <xr:revisionPtr revIDLastSave="0" documentId="13_ncr:1_{B421A06B-4250-4247-8284-34A02E637823}" xr6:coauthVersionLast="47" xr6:coauthVersionMax="47" xr10:uidLastSave="{00000000-0000-0000-0000-000000000000}"/>
  <bookViews>
    <workbookView xWindow="2520" yWindow="2240" windowWidth="30940" windowHeight="18260" tabRatio="500" xr2:uid="{00000000-000D-0000-FFFF-FFFF00000000}"/>
  </bookViews>
  <sheets>
    <sheet name="Bioaccessibility calculator"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 l="1"/>
  <c r="I17" i="2"/>
  <c r="J17" i="2"/>
  <c r="I16" i="2"/>
  <c r="G19" i="2"/>
  <c r="E17" i="2"/>
  <c r="G22" i="2" l="1"/>
  <c r="J22" i="2" s="1"/>
  <c r="H22" i="2" l="1"/>
  <c r="G17" i="2"/>
  <c r="G16" i="2" l="1"/>
  <c r="E16" i="2"/>
</calcChain>
</file>

<file path=xl/sharedStrings.xml><?xml version="1.0" encoding="utf-8"?>
<sst xmlns="http://schemas.openxmlformats.org/spreadsheetml/2006/main" count="18" uniqueCount="18">
  <si>
    <t>Disclaimer</t>
  </si>
  <si>
    <t>Bioaccessibility calculator for MeClas</t>
  </si>
  <si>
    <t>Reference substance</t>
  </si>
  <si>
    <t>The MECLAS tool aims to reproduce the classification of complex metal-containing materials. Although prepared with great care, flawless operation cannot be guaranteed. Users of the MECLAS tool need to be aware of this. By using the MECLAS tool, users accept full responsibility for their calculations. Neither ARCHE, EUROMETAUX or the data providers can take liability for (mis)use of the results.</t>
  </si>
  <si>
    <t>Element of interest</t>
  </si>
  <si>
    <t xml:space="preserve">Mass loading used in bioelution test </t>
  </si>
  <si>
    <t>Input, information to be provided by the user</t>
  </si>
  <si>
    <t>Output, to be copied by the user into MeClas</t>
  </si>
  <si>
    <t>Test substance or mixture</t>
  </si>
  <si>
    <t>Note: this number should be entered into MeClas</t>
  </si>
  <si>
    <t>Note: this number could be compared to concentration limits to derive a classification for the test substance or mixture</t>
  </si>
  <si>
    <t>(mg sample tested) / L</t>
  </si>
  <si>
    <t>PbCl2</t>
  </si>
  <si>
    <t>Pb</t>
  </si>
  <si>
    <t>Relative bioaccessible concentration (%)</t>
  </si>
  <si>
    <t>Relative bioaccessibility (%)</t>
  </si>
  <si>
    <t>Version 3.1</t>
  </si>
  <si>
    <t>Copper concentrate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</si>
</sst>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
  </numFmts>
  <fonts count="6" x14ac:knownFonts="1">
    <font>
      <sz val="10"/>
      <name val="Verdana"/>
    </font>
    <font>
      <sz val="10"/>
      <name val="Verdana"/>
      <family val="2"/>
    </font>
    <font>
      <b/>
      <sz val="10"/>
      <name val="Verdana"/>
      <family val="2"/>
    </font>
    <font>
      <sz val="8"/>
      <name val="Verdana"/>
      <family val="2"/>
    </font>
    <font>
      <b/>
      <sz val="14"/>
      <name val="Verdana"/>
      <family val="2"/>
    </font>
    <font>
      <b/>
      <sz val="8"/>
      <name val="Verdana"/>
      <family val="2"/>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5">
    <xf numFmtId="0" fontId="0" fillId="0" borderId="0" xfId="0"/>
    <xf numFmtId="0" fontId="0" fillId="3" borderId="0" xfId="0" applyFill="1"/>
    <xf numFmtId="0" fontId="0" fillId="5" borderId="0" xfId="0" applyFill="1"/>
    <xf numFmtId="0" fontId="0" fillId="4" borderId="0" xfId="0" applyFill="1"/>
    <xf numFmtId="0" fontId="0" fillId="6" borderId="0" xfId="0" applyFill="1"/>
    <xf numFmtId="0" fontId="2" fillId="5" borderId="0" xfId="0" applyFont="1" applyFill="1"/>
    <xf numFmtId="0" fontId="2" fillId="0" borderId="0" xfId="0" applyFont="1"/>
    <xf numFmtId="0" fontId="0" fillId="3" borderId="3" xfId="0" applyFill="1" applyBorder="1"/>
    <xf numFmtId="0" fontId="0" fillId="3" borderId="4" xfId="0" applyFill="1" applyBorder="1"/>
    <xf numFmtId="0" fontId="0" fillId="5" borderId="4" xfId="0" applyFill="1" applyBorder="1"/>
    <xf numFmtId="0" fontId="0" fillId="5" borderId="9" xfId="0" applyFill="1" applyBorder="1"/>
    <xf numFmtId="0" fontId="2" fillId="3" borderId="6" xfId="0" applyFont="1" applyFill="1" applyBorder="1"/>
    <xf numFmtId="0" fontId="2" fillId="3" borderId="8" xfId="0" applyFont="1" applyFill="1" applyBorder="1"/>
    <xf numFmtId="0" fontId="0" fillId="3" borderId="9" xfId="0" applyFill="1" applyBorder="1"/>
    <xf numFmtId="0" fontId="2" fillId="2" borderId="5" xfId="0" applyFont="1" applyFill="1" applyBorder="1" applyAlignment="1">
      <alignment horizontal="center" wrapText="1"/>
    </xf>
    <xf numFmtId="0" fontId="0" fillId="2" borderId="10" xfId="0" applyFill="1" applyBorder="1" applyAlignment="1">
      <alignment horizontal="center" wrapText="1"/>
    </xf>
    <xf numFmtId="0" fontId="0" fillId="3" borderId="5" xfId="0" applyFill="1" applyBorder="1"/>
    <xf numFmtId="0" fontId="0" fillId="3" borderId="6" xfId="0" applyFill="1" applyBorder="1"/>
    <xf numFmtId="0" fontId="0" fillId="3" borderId="7" xfId="0" applyFill="1" applyBorder="1"/>
    <xf numFmtId="0" fontId="4" fillId="3" borderId="0" xfId="0" applyFont="1" applyFill="1"/>
    <xf numFmtId="15" fontId="0" fillId="3" borderId="0" xfId="0" applyNumberFormat="1" applyFill="1"/>
    <xf numFmtId="0" fontId="2" fillId="3" borderId="0" xfId="0" applyFont="1" applyFill="1"/>
    <xf numFmtId="0" fontId="2" fillId="3" borderId="7" xfId="0" applyFont="1" applyFill="1" applyBorder="1"/>
    <xf numFmtId="0" fontId="0" fillId="3" borderId="8" xfId="0" applyFill="1" applyBorder="1"/>
    <xf numFmtId="0" fontId="1" fillId="3" borderId="0" xfId="0" applyFont="1" applyFill="1"/>
    <xf numFmtId="0" fontId="0" fillId="3" borderId="10" xfId="0" applyFill="1" applyBorder="1"/>
    <xf numFmtId="0" fontId="0" fillId="5" borderId="5" xfId="0" applyFill="1" applyBorder="1"/>
    <xf numFmtId="0" fontId="0" fillId="5" borderId="7" xfId="0" applyFill="1" applyBorder="1"/>
    <xf numFmtId="0" fontId="0" fillId="5" borderId="10" xfId="0" applyFill="1" applyBorder="1"/>
    <xf numFmtId="0" fontId="5" fillId="5" borderId="0" xfId="0" applyFont="1" applyFill="1"/>
    <xf numFmtId="0" fontId="3" fillId="3" borderId="0" xfId="0" applyFont="1" applyFill="1"/>
    <xf numFmtId="0" fontId="3" fillId="3" borderId="7" xfId="0" applyFont="1" applyFill="1" applyBorder="1"/>
    <xf numFmtId="0" fontId="1" fillId="5" borderId="0" xfId="0" applyFont="1" applyFill="1"/>
    <xf numFmtId="0" fontId="0" fillId="3" borderId="1" xfId="0" applyFill="1" applyBorder="1" applyAlignment="1">
      <alignment vertical="center" wrapText="1"/>
    </xf>
    <xf numFmtId="0" fontId="2" fillId="3" borderId="6" xfId="0" applyFont="1" applyFill="1" applyBorder="1" applyAlignment="1">
      <alignment vertical="center" wrapText="1"/>
    </xf>
    <xf numFmtId="0" fontId="0" fillId="6" borderId="0" xfId="0" applyFill="1" applyAlignment="1">
      <alignment vertical="center"/>
    </xf>
    <xf numFmtId="164" fontId="0" fillId="5" borderId="0" xfId="0" applyNumberFormat="1" applyFill="1" applyAlignment="1">
      <alignment horizontal="right" vertical="center"/>
    </xf>
    <xf numFmtId="0" fontId="1" fillId="5" borderId="0" xfId="0" applyFont="1" applyFill="1" applyAlignment="1">
      <alignment horizontal="right" vertical="center"/>
    </xf>
    <xf numFmtId="0" fontId="0" fillId="5" borderId="0" xfId="0" applyFill="1" applyAlignment="1">
      <alignment vertical="center"/>
    </xf>
    <xf numFmtId="0" fontId="2" fillId="3" borderId="8" xfId="0" applyFont="1" applyFill="1" applyBorder="1" applyAlignment="1">
      <alignment vertical="center" wrapText="1"/>
    </xf>
    <xf numFmtId="0" fontId="0" fillId="3" borderId="9" xfId="0" applyFill="1" applyBorder="1" applyAlignment="1">
      <alignment vertical="center" wrapText="1"/>
    </xf>
    <xf numFmtId="0" fontId="0" fillId="5" borderId="9" xfId="0" applyFill="1" applyBorder="1" applyAlignment="1">
      <alignment vertical="center"/>
    </xf>
    <xf numFmtId="164" fontId="0" fillId="5" borderId="9" xfId="0" applyNumberFormat="1" applyFill="1" applyBorder="1" applyAlignment="1">
      <alignment vertical="center"/>
    </xf>
    <xf numFmtId="0" fontId="0" fillId="5" borderId="9" xfId="0" applyFill="1" applyBorder="1" applyAlignment="1">
      <alignment horizontal="right" vertical="center"/>
    </xf>
    <xf numFmtId="0" fontId="2" fillId="3" borderId="3" xfId="0" applyFont="1" applyFill="1" applyBorder="1" applyAlignment="1">
      <alignment vertical="center" wrapText="1"/>
    </xf>
    <xf numFmtId="0" fontId="0" fillId="3" borderId="4" xfId="0" applyFill="1" applyBorder="1" applyAlignment="1">
      <alignment vertical="center" wrapText="1"/>
    </xf>
    <xf numFmtId="0" fontId="0" fillId="5" borderId="4" xfId="0" applyFill="1" applyBorder="1" applyAlignment="1">
      <alignment vertical="center"/>
    </xf>
    <xf numFmtId="164" fontId="0" fillId="5" borderId="4" xfId="0" applyNumberFormat="1" applyFill="1" applyBorder="1" applyAlignment="1">
      <alignment vertical="center"/>
    </xf>
    <xf numFmtId="0" fontId="0" fillId="5" borderId="4" xfId="0" applyFill="1" applyBorder="1" applyAlignment="1">
      <alignment horizontal="right" vertical="center"/>
    </xf>
    <xf numFmtId="0" fontId="0" fillId="0" borderId="4" xfId="0" applyBorder="1" applyAlignment="1">
      <alignment vertical="center"/>
    </xf>
    <xf numFmtId="165" fontId="0" fillId="4" borderId="0" xfId="0" applyNumberFormat="1" applyFill="1" applyAlignment="1">
      <alignment horizontal="right" vertical="center"/>
    </xf>
    <xf numFmtId="0" fontId="3" fillId="5" borderId="9" xfId="0" applyFont="1" applyFill="1" applyBorder="1" applyAlignment="1">
      <alignment horizontal="right" vertical="top" wrapText="1"/>
    </xf>
    <xf numFmtId="0" fontId="1" fillId="6" borderId="2" xfId="0" applyFont="1" applyFill="1" applyBorder="1" applyAlignment="1">
      <alignment horizontal="center" vertical="center"/>
    </xf>
    <xf numFmtId="0" fontId="1" fillId="6" borderId="0" xfId="0" applyFont="1" applyFill="1" applyAlignment="1">
      <alignmen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8" xfId="0" applyFill="1" applyBorder="1" applyAlignment="1">
      <alignment horizontal="center" vertical="center" wrapText="1"/>
    </xf>
    <xf numFmtId="0" fontId="1" fillId="2" borderId="9" xfId="0" applyFont="1" applyFill="1" applyBorder="1" applyAlignment="1">
      <alignment horizontal="center" vertical="center" wrapText="1"/>
    </xf>
    <xf numFmtId="0" fontId="0" fillId="2" borderId="9" xfId="0" applyFill="1" applyBorder="1" applyAlignment="1">
      <alignment horizontal="center" vertical="center" wrapText="1"/>
    </xf>
    <xf numFmtId="166" fontId="0" fillId="5" borderId="0" xfId="0" applyNumberFormat="1" applyFill="1" applyAlignment="1">
      <alignment horizontal="right" vertical="center"/>
    </xf>
    <xf numFmtId="0" fontId="3" fillId="3" borderId="9" xfId="0" applyFont="1" applyFill="1" applyBorder="1" applyAlignment="1">
      <alignment vertical="top" wrapText="1"/>
    </xf>
    <xf numFmtId="0" fontId="3" fillId="3" borderId="10" xfId="0" applyFont="1" applyFill="1" applyBorder="1" applyAlignment="1">
      <alignment vertical="top" wrapText="1"/>
    </xf>
    <xf numFmtId="164" fontId="1" fillId="5" borderId="0" xfId="0" applyNumberFormat="1" applyFont="1" applyFill="1" applyAlignment="1">
      <alignment horizontal="right" vertical="center"/>
    </xf>
    <xf numFmtId="2" fontId="0" fillId="6" borderId="0" xfId="0" applyNumberFormat="1" applyFill="1" applyAlignment="1">
      <alignment vertical="center"/>
    </xf>
    <xf numFmtId="0" fontId="3" fillId="3" borderId="9"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148590</xdr:colOff>
      <xdr:row>2</xdr:row>
      <xdr:rowOff>47625</xdr:rowOff>
    </xdr:from>
    <xdr:to>
      <xdr:col>2</xdr:col>
      <xdr:colOff>1339215</xdr:colOff>
      <xdr:row>8</xdr:row>
      <xdr:rowOff>83820</xdr:rowOff>
    </xdr:to>
    <xdr:pic>
      <xdr:nvPicPr>
        <xdr:cNvPr id="1049" name="Picture 1">
          <a:extLst>
            <a:ext uri="{FF2B5EF4-FFF2-40B4-BE49-F238E27FC236}">
              <a16:creationId xmlns:a16="http://schemas.microsoft.com/office/drawing/2014/main" id="{782425D4-DE95-45F4-A3F3-470119EF70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570" y="382905"/>
          <a:ext cx="1200150" cy="10267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6"/>
  <sheetViews>
    <sheetView tabSelected="1" zoomScale="95" workbookViewId="0">
      <selection activeCell="D23" sqref="D23"/>
    </sheetView>
  </sheetViews>
  <sheetFormatPr baseColWidth="10" defaultColWidth="8.83203125" defaultRowHeight="13" x14ac:dyDescent="0.15"/>
  <cols>
    <col min="1" max="1" width="3.5" customWidth="1"/>
    <col min="2" max="2" width="4.33203125" customWidth="1"/>
    <col min="3" max="3" width="17.6640625" customWidth="1"/>
    <col min="4" max="4" width="19.1640625" customWidth="1"/>
    <col min="5" max="5" width="21" customWidth="1"/>
    <col min="6" max="6" width="23.83203125" customWidth="1"/>
    <col min="7" max="7" width="24.33203125" customWidth="1"/>
    <col min="8" max="8" width="27.6640625" customWidth="1"/>
    <col min="9" max="9" width="25.1640625" customWidth="1"/>
    <col min="10" max="10" width="19" customWidth="1"/>
    <col min="11" max="11" width="11" customWidth="1"/>
    <col min="12" max="13" width="2" customWidth="1"/>
    <col min="14" max="257" width="11" customWidth="1"/>
  </cols>
  <sheetData>
    <row r="1" spans="1:13" ht="14" thickBot="1" x14ac:dyDescent="0.2">
      <c r="A1" s="2"/>
      <c r="B1" s="1"/>
      <c r="C1" s="1"/>
      <c r="D1" s="1"/>
      <c r="E1" s="1"/>
      <c r="F1" s="1"/>
      <c r="G1" s="1"/>
      <c r="H1" s="1"/>
      <c r="I1" s="1"/>
      <c r="J1" s="1"/>
      <c r="K1" s="1"/>
      <c r="L1" s="1"/>
      <c r="M1" s="1"/>
    </row>
    <row r="2" spans="1:13" x14ac:dyDescent="0.15">
      <c r="A2" s="2"/>
      <c r="B2" s="7"/>
      <c r="C2" s="8"/>
      <c r="D2" s="8"/>
      <c r="E2" s="8"/>
      <c r="F2" s="8"/>
      <c r="G2" s="8"/>
      <c r="H2" s="8"/>
      <c r="I2" s="8"/>
      <c r="J2" s="8"/>
      <c r="K2" s="8"/>
      <c r="L2" s="8"/>
      <c r="M2" s="16"/>
    </row>
    <row r="3" spans="1:13" x14ac:dyDescent="0.15">
      <c r="A3" s="2"/>
      <c r="B3" s="17"/>
      <c r="C3" s="1"/>
      <c r="D3" s="1"/>
      <c r="E3" s="1"/>
      <c r="F3" s="1"/>
      <c r="G3" s="1"/>
      <c r="H3" s="1"/>
      <c r="I3" s="1"/>
      <c r="J3" s="1"/>
      <c r="K3" s="1"/>
      <c r="L3" s="1"/>
      <c r="M3" s="18"/>
    </row>
    <row r="4" spans="1:13" ht="14" thickBot="1" x14ac:dyDescent="0.2">
      <c r="A4" s="2"/>
      <c r="B4" s="17"/>
      <c r="C4" s="1"/>
      <c r="D4" s="1"/>
      <c r="E4" s="1"/>
      <c r="F4" s="1"/>
      <c r="G4" s="24"/>
      <c r="H4" s="24"/>
      <c r="I4" s="1"/>
      <c r="J4" s="1"/>
      <c r="K4" s="1"/>
      <c r="L4" s="1"/>
      <c r="M4" s="18"/>
    </row>
    <row r="5" spans="1:13" x14ac:dyDescent="0.15">
      <c r="A5" s="2"/>
      <c r="B5" s="17"/>
      <c r="C5" s="1"/>
      <c r="D5" s="1"/>
      <c r="E5" s="1"/>
      <c r="F5" s="7"/>
      <c r="G5" s="8"/>
      <c r="H5" s="8"/>
      <c r="I5" s="8"/>
      <c r="J5" s="8"/>
      <c r="K5" s="16"/>
      <c r="L5" s="1"/>
      <c r="M5" s="18"/>
    </row>
    <row r="6" spans="1:13" x14ac:dyDescent="0.15">
      <c r="A6" s="2"/>
      <c r="B6" s="17"/>
      <c r="C6" s="1"/>
      <c r="D6" s="1"/>
      <c r="E6" s="1"/>
      <c r="F6" s="17"/>
      <c r="G6" s="4"/>
      <c r="H6" s="32" t="s">
        <v>6</v>
      </c>
      <c r="I6" s="2"/>
      <c r="J6" s="1"/>
      <c r="K6" s="18"/>
      <c r="L6" s="1"/>
      <c r="M6" s="18"/>
    </row>
    <row r="7" spans="1:13" x14ac:dyDescent="0.15">
      <c r="A7" s="2"/>
      <c r="B7" s="17"/>
      <c r="C7" s="1"/>
      <c r="D7" s="1"/>
      <c r="E7" s="1"/>
      <c r="F7" s="17"/>
      <c r="G7" s="3"/>
      <c r="H7" s="32" t="s">
        <v>7</v>
      </c>
      <c r="I7" s="2"/>
      <c r="J7" s="1"/>
      <c r="K7" s="18"/>
      <c r="L7" s="1"/>
      <c r="M7" s="18"/>
    </row>
    <row r="8" spans="1:13" ht="14" thickBot="1" x14ac:dyDescent="0.2">
      <c r="A8" s="2"/>
      <c r="B8" s="17"/>
      <c r="C8" s="1"/>
      <c r="D8" s="1"/>
      <c r="E8" s="1"/>
      <c r="F8" s="23"/>
      <c r="G8" s="13"/>
      <c r="H8" s="13"/>
      <c r="I8" s="13"/>
      <c r="J8" s="13"/>
      <c r="K8" s="25"/>
      <c r="L8" s="1"/>
      <c r="M8" s="18"/>
    </row>
    <row r="9" spans="1:13" x14ac:dyDescent="0.15">
      <c r="A9" s="2"/>
      <c r="B9" s="17"/>
      <c r="C9" s="1"/>
      <c r="D9" s="1"/>
      <c r="E9" s="1"/>
      <c r="F9" s="1"/>
      <c r="G9" s="1"/>
      <c r="H9" s="1"/>
      <c r="I9" s="1"/>
      <c r="J9" s="1"/>
      <c r="K9" s="1"/>
      <c r="L9" s="1"/>
      <c r="M9" s="18"/>
    </row>
    <row r="10" spans="1:13" ht="18" x14ac:dyDescent="0.2">
      <c r="A10" s="2"/>
      <c r="B10" s="17"/>
      <c r="C10" s="19" t="s">
        <v>1</v>
      </c>
      <c r="D10" s="19"/>
      <c r="E10" s="1"/>
      <c r="F10" s="1"/>
      <c r="G10" s="1"/>
      <c r="H10" s="1"/>
      <c r="I10" s="1"/>
      <c r="J10" s="1"/>
      <c r="K10" s="1"/>
      <c r="L10" s="1"/>
      <c r="M10" s="18"/>
    </row>
    <row r="11" spans="1:13" x14ac:dyDescent="0.15">
      <c r="A11" s="2"/>
      <c r="B11" s="17"/>
      <c r="C11" s="24" t="s">
        <v>16</v>
      </c>
      <c r="D11" s="20">
        <v>43929</v>
      </c>
      <c r="F11" s="1"/>
      <c r="G11" s="1"/>
      <c r="H11" s="1"/>
      <c r="I11" s="1"/>
      <c r="J11" s="1"/>
      <c r="K11" s="1"/>
      <c r="L11" s="1"/>
      <c r="M11" s="18"/>
    </row>
    <row r="12" spans="1:13" x14ac:dyDescent="0.15">
      <c r="A12" s="2"/>
      <c r="B12" s="17"/>
      <c r="C12" s="1"/>
      <c r="D12" s="1"/>
      <c r="E12" s="1"/>
      <c r="F12" s="1"/>
      <c r="G12" s="1"/>
      <c r="H12" s="1"/>
      <c r="I12" s="1"/>
      <c r="J12" s="1"/>
      <c r="K12" s="1"/>
      <c r="L12" s="1"/>
      <c r="M12" s="18"/>
    </row>
    <row r="13" spans="1:13" ht="14" thickBot="1" x14ac:dyDescent="0.2">
      <c r="A13" s="2"/>
      <c r="B13" s="17"/>
      <c r="C13" s="1"/>
      <c r="D13" s="1"/>
      <c r="E13" s="1"/>
      <c r="F13" s="1"/>
      <c r="G13" s="1"/>
      <c r="H13" s="1"/>
      <c r="I13" s="1"/>
      <c r="J13" s="1"/>
      <c r="K13" s="1"/>
      <c r="L13" s="1"/>
      <c r="M13" s="18"/>
    </row>
    <row r="14" spans="1:13" ht="26.25" customHeight="1" thickBot="1" x14ac:dyDescent="0.2">
      <c r="A14" s="2"/>
      <c r="B14" s="17"/>
      <c r="C14" s="33" t="s">
        <v>4</v>
      </c>
      <c r="D14" s="52" t="s">
        <v>13</v>
      </c>
      <c r="E14" s="1"/>
      <c r="F14" s="1"/>
      <c r="G14" s="1"/>
      <c r="H14" s="1"/>
      <c r="I14" s="1"/>
      <c r="J14" s="1"/>
      <c r="K14" s="1"/>
      <c r="L14" s="1"/>
      <c r="M14" s="18"/>
    </row>
    <row r="15" spans="1:13" ht="14" thickBot="1" x14ac:dyDescent="0.2">
      <c r="A15" s="2"/>
      <c r="B15" s="17"/>
      <c r="C15" s="1"/>
      <c r="D15" s="1"/>
      <c r="E15" s="1"/>
      <c r="F15" s="1"/>
      <c r="G15" s="1"/>
      <c r="H15" s="1"/>
      <c r="I15" s="1"/>
      <c r="J15" s="1"/>
      <c r="K15" s="1"/>
      <c r="L15" s="1"/>
      <c r="M15" s="18"/>
    </row>
    <row r="16" spans="1:13" s="6" customFormat="1" ht="51" customHeight="1" x14ac:dyDescent="0.15">
      <c r="A16" s="5"/>
      <c r="B16" s="11"/>
      <c r="C16" s="21"/>
      <c r="D16" s="21"/>
      <c r="E16" s="54" t="str">
        <f>$D$14&amp;" release measured in bioelution test"</f>
        <v>Pb release measured in bioelution test</v>
      </c>
      <c r="F16" s="55" t="s">
        <v>5</v>
      </c>
      <c r="G16" s="55" t="str">
        <f>$D$14&amp;" release measured in bioelution test"</f>
        <v>Pb release measured in bioelution test</v>
      </c>
      <c r="H16" s="55" t="s">
        <v>14</v>
      </c>
      <c r="I16" s="55" t="str">
        <f>"Total "&amp;$D$14&amp;" concentration in test substance or mixture (%)"</f>
        <v>Total Pb concentration in test substance or mixture (%)</v>
      </c>
      <c r="J16" s="55" t="s">
        <v>15</v>
      </c>
      <c r="K16" s="14"/>
      <c r="L16" s="21"/>
      <c r="M16" s="22"/>
    </row>
    <row r="17" spans="1:13" ht="50.25" customHeight="1" thickBot="1" x14ac:dyDescent="0.2">
      <c r="A17" s="2"/>
      <c r="B17" s="17"/>
      <c r="C17" s="1"/>
      <c r="D17" s="1"/>
      <c r="E17" s="56" t="str">
        <f>"mg "&amp;$D$14&amp;" / L"</f>
        <v>mg Pb / L</v>
      </c>
      <c r="F17" s="57" t="s">
        <v>11</v>
      </c>
      <c r="G17" s="58" t="str">
        <f>"mg "&amp;$D$14&amp;" / (mg sample tested)"</f>
        <v>mg Pb / (mg sample tested)</v>
      </c>
      <c r="H17" s="58" t="str">
        <f>"(mg "&amp;$D$19&amp;") / (mg "&amp;$D$22&amp;") * 100%"</f>
        <v>(mg PbCl2) / (mg Copper concentrate) * 100%</v>
      </c>
      <c r="I17" s="58" t="str">
        <f>"(mg "&amp;$D$14&amp;") / (mg "&amp;$D$22&amp;") * 100%"</f>
        <v>(mg Pb) / (mg Copper concentrate) * 100%</v>
      </c>
      <c r="J17" s="57" t="str">
        <f>"(mg "&amp;$D$19&amp;") / (mg "&amp;$D$14&amp;") * 100%"</f>
        <v>(mg PbCl2) / (mg Pb) * 100%</v>
      </c>
      <c r="K17" s="15"/>
      <c r="L17" s="1"/>
      <c r="M17" s="18"/>
    </row>
    <row r="18" spans="1:13" x14ac:dyDescent="0.15">
      <c r="A18" s="2"/>
      <c r="B18" s="17"/>
      <c r="C18" s="7"/>
      <c r="D18" s="8"/>
      <c r="E18" s="9"/>
      <c r="F18" s="9"/>
      <c r="G18" s="9"/>
      <c r="H18" s="9"/>
      <c r="I18" s="9"/>
      <c r="J18" s="9"/>
      <c r="K18" s="26"/>
      <c r="L18" s="1"/>
      <c r="M18" s="18"/>
    </row>
    <row r="19" spans="1:13" ht="31.5" customHeight="1" x14ac:dyDescent="0.15">
      <c r="A19" s="2"/>
      <c r="B19" s="17"/>
      <c r="C19" s="34" t="s">
        <v>2</v>
      </c>
      <c r="D19" s="53" t="s">
        <v>12</v>
      </c>
      <c r="E19" s="35">
        <v>149</v>
      </c>
      <c r="F19" s="35">
        <v>200</v>
      </c>
      <c r="G19" s="36">
        <f>IF(F19&gt;0,E19/F19,"n/a")</f>
        <v>0.745</v>
      </c>
      <c r="H19" s="36"/>
      <c r="I19" s="37"/>
      <c r="J19" s="38"/>
      <c r="K19" s="27"/>
      <c r="L19" s="1"/>
      <c r="M19" s="18"/>
    </row>
    <row r="20" spans="1:13" ht="14" thickBot="1" x14ac:dyDescent="0.2">
      <c r="A20" s="2"/>
      <c r="B20" s="17"/>
      <c r="C20" s="39"/>
      <c r="D20" s="40"/>
      <c r="E20" s="41"/>
      <c r="F20" s="41"/>
      <c r="G20" s="42"/>
      <c r="H20" s="42"/>
      <c r="I20" s="43"/>
      <c r="J20" s="41"/>
      <c r="K20" s="28"/>
      <c r="L20" s="1"/>
      <c r="M20" s="18"/>
    </row>
    <row r="21" spans="1:13" x14ac:dyDescent="0.15">
      <c r="A21" s="2"/>
      <c r="B21" s="17"/>
      <c r="C21" s="44"/>
      <c r="D21" s="45"/>
      <c r="E21" s="46"/>
      <c r="F21" s="46"/>
      <c r="G21" s="47"/>
      <c r="H21" s="47"/>
      <c r="I21" s="48"/>
      <c r="J21" s="49"/>
      <c r="K21" s="26"/>
      <c r="L21" s="1"/>
      <c r="M21" s="18"/>
    </row>
    <row r="22" spans="1:13" ht="36" customHeight="1" x14ac:dyDescent="0.15">
      <c r="A22" s="2"/>
      <c r="B22" s="17"/>
      <c r="C22" s="34" t="s">
        <v>8</v>
      </c>
      <c r="D22" s="53" t="s">
        <v>17</v>
      </c>
      <c r="E22" s="35">
        <v>0.57999999999999996</v>
      </c>
      <c r="F22" s="35">
        <v>200</v>
      </c>
      <c r="G22" s="59">
        <f>IF(F22&gt;0,E22/F22,"n/a")</f>
        <v>2.8999999999999998E-3</v>
      </c>
      <c r="H22" s="62">
        <f>G22/G19*100</f>
        <v>0.38926174496644289</v>
      </c>
      <c r="I22" s="63">
        <v>0.51</v>
      </c>
      <c r="J22" s="50">
        <f>IF(AND($G$19&gt;0,I22&gt;0),G22/$G$19/I22*10000,"n/a")</f>
        <v>76.325832346361352</v>
      </c>
      <c r="K22" s="27"/>
      <c r="L22" s="1"/>
      <c r="M22" s="18"/>
    </row>
    <row r="23" spans="1:13" ht="62.25" customHeight="1" thickBot="1" x14ac:dyDescent="0.2">
      <c r="A23" s="2"/>
      <c r="B23" s="17"/>
      <c r="C23" s="12"/>
      <c r="D23" s="13"/>
      <c r="E23" s="10"/>
      <c r="F23" s="10"/>
      <c r="G23" s="10"/>
      <c r="H23" s="51" t="s">
        <v>10</v>
      </c>
      <c r="I23" s="10"/>
      <c r="J23" s="51" t="s">
        <v>9</v>
      </c>
      <c r="K23" s="28"/>
      <c r="L23" s="1"/>
      <c r="M23" s="18"/>
    </row>
    <row r="24" spans="1:13" x14ac:dyDescent="0.15">
      <c r="A24" s="2"/>
      <c r="B24" s="17"/>
      <c r="C24" s="1"/>
      <c r="D24" s="1"/>
      <c r="E24" s="2"/>
      <c r="F24" s="2"/>
      <c r="G24" s="2"/>
      <c r="H24" s="2"/>
      <c r="I24" s="1"/>
      <c r="J24" s="1"/>
      <c r="K24" s="2"/>
      <c r="L24" s="1"/>
      <c r="M24" s="18"/>
    </row>
    <row r="25" spans="1:13" x14ac:dyDescent="0.15">
      <c r="A25" s="2"/>
      <c r="B25" s="17"/>
      <c r="C25" s="29" t="s">
        <v>0</v>
      </c>
      <c r="D25" s="29"/>
      <c r="E25" s="30"/>
      <c r="F25" s="30"/>
      <c r="G25" s="30"/>
      <c r="H25" s="30"/>
      <c r="I25" s="30"/>
      <c r="J25" s="30"/>
      <c r="K25" s="30"/>
      <c r="L25" s="30"/>
      <c r="M25" s="31"/>
    </row>
    <row r="26" spans="1:13" ht="49.5" customHeight="1" thickBot="1" x14ac:dyDescent="0.2">
      <c r="A26" s="2"/>
      <c r="B26" s="23"/>
      <c r="C26" s="64" t="s">
        <v>3</v>
      </c>
      <c r="D26" s="64"/>
      <c r="E26" s="64"/>
      <c r="F26" s="64"/>
      <c r="G26" s="64"/>
      <c r="H26" s="64"/>
      <c r="I26" s="64"/>
      <c r="J26" s="64"/>
      <c r="K26" s="64"/>
      <c r="L26" s="60"/>
      <c r="M26" s="61"/>
    </row>
  </sheetData>
  <mergeCells count="1">
    <mergeCell ref="C26:K26"/>
  </mergeCells>
  <phoneticPr fontId="3" type="noConversion"/>
  <pageMargins left="0.75" right="0.75" top="1" bottom="1" header="0.5" footer="0.5"/>
  <pageSetup paperSize="9" orientation="portrait" horizontalDpi="4294967292" vertic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Bioaccessibility calculator</vt:lpstr>
    </vt:vector>
  </TitlesOfParts>
  <Company>Arche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ARCHE</dc:creator>
  <cp:lastModifiedBy>Microsoft Office User</cp:lastModifiedBy>
  <dcterms:created xsi:type="dcterms:W3CDTF">2010-12-13T16:22:09Z</dcterms:created>
  <dcterms:modified xsi:type="dcterms:W3CDTF">2024-04-09T12:16:28Z</dcterms:modified>
</cp:coreProperties>
</file>